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BARES2\vykresy_export\kadlecek\polyklinika\pd\2np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Pol'!$A$1:$U$61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2" i="1" l="1"/>
  <c r="H51" i="1"/>
  <c r="H50" i="1"/>
  <c r="H49" i="1"/>
  <c r="G52" i="1"/>
  <c r="G51" i="1"/>
  <c r="G50" i="1"/>
  <c r="G49" i="1"/>
  <c r="G39" i="1"/>
  <c r="F39" i="1"/>
  <c r="G51" i="12"/>
  <c r="AC51" i="12"/>
  <c r="AD51" i="12"/>
  <c r="G9" i="12"/>
  <c r="G8" i="12" s="1"/>
  <c r="I9" i="12"/>
  <c r="I8" i="12" s="1"/>
  <c r="K9" i="12"/>
  <c r="M9" i="12"/>
  <c r="O9" i="12"/>
  <c r="Q9" i="12"/>
  <c r="Q8" i="12" s="1"/>
  <c r="U9" i="12"/>
  <c r="U8" i="12" s="1"/>
  <c r="G10" i="12"/>
  <c r="M10" i="12" s="1"/>
  <c r="I10" i="12"/>
  <c r="K10" i="12"/>
  <c r="K8" i="12" s="1"/>
  <c r="O10" i="12"/>
  <c r="O8" i="12" s="1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8" i="12"/>
  <c r="I18" i="12"/>
  <c r="I17" i="12" s="1"/>
  <c r="K18" i="12"/>
  <c r="M18" i="12"/>
  <c r="O18" i="12"/>
  <c r="Q18" i="12"/>
  <c r="Q17" i="12" s="1"/>
  <c r="U18" i="12"/>
  <c r="G19" i="12"/>
  <c r="M19" i="12" s="1"/>
  <c r="I19" i="12"/>
  <c r="K19" i="12"/>
  <c r="K17" i="12" s="1"/>
  <c r="O19" i="12"/>
  <c r="O17" i="12" s="1"/>
  <c r="Q19" i="12"/>
  <c r="U19" i="12"/>
  <c r="U17" i="12" s="1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6" i="12"/>
  <c r="I36" i="12"/>
  <c r="I35" i="12" s="1"/>
  <c r="K36" i="12"/>
  <c r="M36" i="12"/>
  <c r="O36" i="12"/>
  <c r="Q36" i="12"/>
  <c r="Q35" i="12" s="1"/>
  <c r="U36" i="12"/>
  <c r="G37" i="12"/>
  <c r="M37" i="12" s="1"/>
  <c r="I37" i="12"/>
  <c r="K37" i="12"/>
  <c r="K35" i="12" s="1"/>
  <c r="O37" i="12"/>
  <c r="O35" i="12" s="1"/>
  <c r="Q37" i="12"/>
  <c r="U37" i="12"/>
  <c r="U35" i="12" s="1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I48" i="12"/>
  <c r="Q48" i="12"/>
  <c r="G49" i="12"/>
  <c r="G48" i="12" s="1"/>
  <c r="I49" i="12"/>
  <c r="K49" i="12"/>
  <c r="K48" i="12" s="1"/>
  <c r="O49" i="12"/>
  <c r="O48" i="12" s="1"/>
  <c r="Q49" i="12"/>
  <c r="U49" i="12"/>
  <c r="U48" i="12" s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3" i="1"/>
  <c r="H53" i="1"/>
  <c r="I53" i="1"/>
  <c r="AZ43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E21" i="1" l="1"/>
  <c r="G29" i="1"/>
  <c r="G24" i="1"/>
  <c r="G28" i="1"/>
  <c r="M17" i="12"/>
  <c r="M8" i="12"/>
  <c r="M35" i="12"/>
  <c r="G35" i="12"/>
  <c r="G17" i="12"/>
  <c r="M49" i="12"/>
  <c r="M48" i="12" s="1"/>
  <c r="I21" i="1"/>
  <c r="G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<sst xmlns="http://schemas.openxmlformats.org/spreadsheetml/2006/main" count="305" uniqueCount="184">
  <si>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</si>
  <si>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</si>
  <si>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</si>
  <si>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</si>
  <si>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</si>
  <si>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</si>
  <si>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</si>
  <si>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</si>
  <si>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</si>
  <si>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</si>
  <si>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</si>
  <si>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</si>
  <si>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</si>
  <si>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</si>
  <si>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</si>
  <si>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</si>
  <si>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</si>
  <si>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</si>
  <si>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</si>
  <si>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</si>
  <si>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</si>
  <si>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</si>
  <si>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</si>
  <si>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</si>
  <si>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</si>
  <si>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</si>
  <si>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</si>
  <si>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</si>
  <si>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</si>
  <si>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</si>
  <si>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</si>
  <si>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</si>
  <si>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</si>
  <si>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</si>
  <si>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</si>
  <si>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</si>
  <si>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</si>
  <si>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</si>
  <si>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</si>
  <si>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</si>
  <si>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</si>
  <si>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</si>
  <si>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</si>
  <si>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</si>
  <si>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</si>
  <si>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POLIKLINIKA KOLÍN - VEŘEJNÉ WC</t>
  </si>
  <si>
    <t>MĚSTOK KOLÍN</t>
  </si>
  <si>
    <t>KARLOVO NÁMĚSTÍ</t>
  </si>
  <si>
    <t>KOLÍN  I</t>
  </si>
  <si>
    <t>280 12</t>
  </si>
  <si>
    <t>Petr Bareš</t>
  </si>
  <si>
    <t>Krakovany  116</t>
  </si>
  <si>
    <t xml:space="preserve">Krakovany  </t>
  </si>
  <si>
    <t>28127</t>
  </si>
  <si>
    <t>61885312</t>
  </si>
  <si>
    <t>Celkem za stavbu</t>
  </si>
  <si>
    <t>CZK</t>
  </si>
  <si>
    <t xml:space="preserve">Popis rozpočtu:  - </t>
  </si>
  <si>
    <t>ZT 2np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</si>
  <si>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</si>
  <si>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</si>
  <si>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</si>
  <si>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</si>
  <si>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</si>
  <si>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</si>
  <si>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</si>
  <si>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</si>
  <si>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</si>
  <si>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</si>
  <si>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</si>
  <si>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</si>
  <si>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</si>
  <si>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</si>
  <si>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</si>
  <si>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</si>
  <si>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</si>
  <si>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</si>
  <si>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</si>
  <si>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</si>
  <si>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</si>
  <si>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</si>
  <si>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</si>
  <si>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</si>
  <si>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</si>
  <si>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</si>
  <si>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</si>
  <si>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</si>
  <si>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</si>
  <si>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</si>
  <si>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</si>
  <si>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</si>
  <si>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</si>
  <si>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</si>
  <si>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</si>
  <si>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</si>
  <si>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</si>
  <si>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</si>
  <si>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</si>
  <si>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721171808R00</t>
  </si>
  <si>
    <t>Demontáž potrubí z PVC do D 114 mm</t>
  </si>
  <si>
    <t>m</t>
  </si>
  <si>
    <t>POL1_0</t>
  </si>
  <si>
    <t>721176103R00</t>
  </si>
  <si>
    <t>Potrubí HT připojovací D 50 x 1,8 mm</t>
  </si>
  <si>
    <t>721176102R00</t>
  </si>
  <si>
    <t>Potrubí HT připojovací D 40 x 1,8 mm</t>
  </si>
  <si>
    <t>721176105R00</t>
  </si>
  <si>
    <t>Potrubí HT připojovací D 110 x 2,7 mm</t>
  </si>
  <si>
    <t>721290111R00</t>
  </si>
  <si>
    <t>Zkouška těsnosti kanalizace vodou DN 125</t>
  </si>
  <si>
    <t>998721102R00</t>
  </si>
  <si>
    <t>Přesun hmot pro vnitřní kanalizaci, výšky do 12 m</t>
  </si>
  <si>
    <t>t</t>
  </si>
  <si>
    <t>721170909R00</t>
  </si>
  <si>
    <t>Oprava potrubí PVC odpadní, vsazení odbočky D 110</t>
  </si>
  <si>
    <t>kus</t>
  </si>
  <si>
    <t>721273180R00</t>
  </si>
  <si>
    <t>Ventil přivzdušňovací podomítkovýDN100</t>
  </si>
  <si>
    <t>722220111R00</t>
  </si>
  <si>
    <t>Nástěnka , pro výtokový ventil G 1/2</t>
  </si>
  <si>
    <t>722239101R00</t>
  </si>
  <si>
    <t>Montáž vodovodních armatur 2závity, G 1/2</t>
  </si>
  <si>
    <t>55147032R</t>
  </si>
  <si>
    <t>Splachovač nádržkový</t>
  </si>
  <si>
    <t>POL3_0</t>
  </si>
  <si>
    <t>722172311R00</t>
  </si>
  <si>
    <t>Potrubí z PPR , studená, D 20x2,8 mm</t>
  </si>
  <si>
    <t>722172312R00</t>
  </si>
  <si>
    <t>Potrubí z PPR , studená, D 25x3,5 mm</t>
  </si>
  <si>
    <t>722172331R00</t>
  </si>
  <si>
    <t>Potrubí z PPR , teplá, D 20x3,4 mm</t>
  </si>
  <si>
    <t>722181211R00</t>
  </si>
  <si>
    <t>Izolace návleková tl. stěny 6 mm</t>
  </si>
  <si>
    <t>722181213R00</t>
  </si>
  <si>
    <t>Izolace návleková  tl. stěny 13 mm</t>
  </si>
  <si>
    <t>722264112R00</t>
  </si>
  <si>
    <t xml:space="preserve">Vodoměr bytový SV </t>
  </si>
  <si>
    <t>722264117R00</t>
  </si>
  <si>
    <t>Vodoměr bytový TV</t>
  </si>
  <si>
    <t>722280106R00</t>
  </si>
  <si>
    <t>Tlaková zkouška vodovodního potrubí DN 32</t>
  </si>
  <si>
    <t>722290234R00</t>
  </si>
  <si>
    <t>Proplach a dezinfekce vodovod.potrubí DN 80</t>
  </si>
  <si>
    <t>998722102R00</t>
  </si>
  <si>
    <t>Přesun hmot pro vnitřní vodovod, výšky do 12 m</t>
  </si>
  <si>
    <t>722235122R00</t>
  </si>
  <si>
    <t>Kohout kulový DN 20</t>
  </si>
  <si>
    <t>722235121R00</t>
  </si>
  <si>
    <t>Kohout kulový DN 15</t>
  </si>
  <si>
    <t>722235652R00</t>
  </si>
  <si>
    <t>Ventil zpětný  DN 20</t>
  </si>
  <si>
    <t>722235651R00</t>
  </si>
  <si>
    <t>Ventil zpětný DN 15</t>
  </si>
  <si>
    <t>725110814R00</t>
  </si>
  <si>
    <t>Demontáž klozetů kombinovaných</t>
  </si>
  <si>
    <t>soubor</t>
  </si>
  <si>
    <t>725014131R00</t>
  </si>
  <si>
    <t>Klozet závěsný  + sedátko, bílý</t>
  </si>
  <si>
    <t>725016105R00</t>
  </si>
  <si>
    <t>Pisoár  ovládání automatické, bílý</t>
  </si>
  <si>
    <t>725017130R00</t>
  </si>
  <si>
    <t>Umyvadlo na šrouby  50 x 41 cm, bílé</t>
  </si>
  <si>
    <t>725017138R00</t>
  </si>
  <si>
    <t>Kryt sifonu umyvadel , bílý</t>
  </si>
  <si>
    <t>725019101R00</t>
  </si>
  <si>
    <t>Výlevka stojící  s plastovou mřížkou</t>
  </si>
  <si>
    <t>725860107R00</t>
  </si>
  <si>
    <t>Uzávěrka zápachová umyvadlová</t>
  </si>
  <si>
    <t>725860169R00</t>
  </si>
  <si>
    <t>Zápachová uzávěrka pro pisoáry</t>
  </si>
  <si>
    <t>725823111RT1</t>
  </si>
  <si>
    <t>Baterie umyvadlová stoján. ruční, bez otvír.odpadu, standardní</t>
  </si>
  <si>
    <t>725835113R00</t>
  </si>
  <si>
    <t>Baterie vanová nástěnná ruční, vč. příslušenstvím</t>
  </si>
  <si>
    <t>55141103R</t>
  </si>
  <si>
    <t>Ventil rohový mosazný pro baterii</t>
  </si>
  <si>
    <t>725814105R00</t>
  </si>
  <si>
    <t>Ventil rohový k WC</t>
  </si>
  <si>
    <t>726211121R00</t>
  </si>
  <si>
    <t>Modul-WC pro zazdění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</si>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</sst>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 x14ac:dyDescent="0.2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 t="s">
        <v>53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>
        <f>SUMIF(F49:F52,A16,G49:G52)+SUMIF(F49:F52,"PSU",G49:G52)</f>
        <v>0</v>
      </c>
      <c r="F16" s="85"/>
      <c r="G16" s="84">
        <f>SUMIF(F49:F52,A16,H49:H52)+SUMIF(F49:F52,"PSU",H49:H52)</f>
        <v>0</v>
      </c>
      <c r="H16" s="85"/>
      <c r="I16" s="84">
        <f>SUMIF(F49:F52,A16,I49:I52)+SUMIF(F49:F52,"PSU",I49:I52)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>
        <f>SUMIF(F49:F52,A17,G49:G52)</f>
        <v>0</v>
      </c>
      <c r="F17" s="85"/>
      <c r="G17" s="84">
        <f>SUMIF(F49:F52,A17,H49:H52)</f>
        <v>0</v>
      </c>
      <c r="H17" s="85"/>
      <c r="I17" s="84">
        <f>SUMIF(F49:F52,A17,I49:I52)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>
        <f>SUMIF(F49:F52,A18,G49:G52)</f>
        <v>0</v>
      </c>
      <c r="F18" s="85"/>
      <c r="G18" s="84">
        <f>SUMIF(F49:F52,A18,H49:H52)</f>
        <v>0</v>
      </c>
      <c r="H18" s="85"/>
      <c r="I18" s="84">
        <f>SUMIF(F49:F52,A18,I49:I52)</f>
        <v>0</v>
      </c>
      <c r="J18" s="94"/>
    </row>
    <row r="19" spans="1:10" ht="23.25" customHeight="1" x14ac:dyDescent="0.2">
      <c r="A19" s="196" t="s">
        <v>69</v>
      </c>
      <c r="B19" s="197" t="s">
        <v>26</v>
      </c>
      <c r="C19" s="58"/>
      <c r="D19" s="59"/>
      <c r="E19" s="84">
        <f>SUMIF(F49:F52,A19,G49:G52)</f>
        <v>0</v>
      </c>
      <c r="F19" s="85"/>
      <c r="G19" s="84">
        <f>SUMIF(F49:F52,A19,H49:H52)</f>
        <v>0</v>
      </c>
      <c r="H19" s="85"/>
      <c r="I19" s="84">
        <f>SUMIF(F49:F52,A19,I49:I52)</f>
        <v>0</v>
      </c>
      <c r="J19" s="94"/>
    </row>
    <row r="20" spans="1:10" ht="23.25" customHeight="1" x14ac:dyDescent="0.2">
      <c r="A20" s="196" t="s">
        <v>70</v>
      </c>
      <c r="B20" s="197" t="s">
        <v>27</v>
      </c>
      <c r="C20" s="58"/>
      <c r="D20" s="59"/>
      <c r="E20" s="84">
        <f>SUMIF(F49:F52,A20,G49:G52)</f>
        <v>0</v>
      </c>
      <c r="F20" s="85"/>
      <c r="G20" s="84">
        <f>SUMIF(F49:F52,A20,H49:H52)</f>
        <v>0</v>
      </c>
      <c r="H20" s="85"/>
      <c r="I20" s="84">
        <f>SUMIF(F49:F52,A20,I49:I52)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42884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Pol'!AC51</f>
        <v>0</v>
      </c>
      <c r="G39" s="149">
        <f>' Pol'!AD51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55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57</v>
      </c>
    </row>
    <row r="43" spans="1:52" x14ac:dyDescent="0.2">
      <c r="B43" s="163" t="s">
        <v>58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ZT 2np</v>
      </c>
    </row>
    <row r="46" spans="1:52" ht="15.75" x14ac:dyDescent="0.25">
      <c r="B46" s="164" t="s">
        <v>59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60</v>
      </c>
      <c r="G48" s="175" t="s">
        <v>29</v>
      </c>
      <c r="H48" s="175" t="s">
        <v>30</v>
      </c>
      <c r="I48" s="176" t="s">
        <v>28</v>
      </c>
      <c r="J48" s="176"/>
    </row>
    <row r="49" spans="1:10" ht="25.5" customHeight="1" x14ac:dyDescent="0.2">
      <c r="A49" s="166"/>
      <c r="B49" s="177" t="s">
        <v>61</v>
      </c>
      <c r="C49" s="178" t="s">
        <v>62</v>
      </c>
      <c r="D49" s="179"/>
      <c r="E49" s="179"/>
      <c r="F49" s="183" t="s">
        <v>24</v>
      </c>
      <c r="G49" s="184">
        <f>' Pol'!I8</f>
        <v>0</v>
      </c>
      <c r="H49" s="184">
        <f>' Pol'!K8</f>
        <v>0</v>
      </c>
      <c r="I49" s="185"/>
      <c r="J49" s="185"/>
    </row>
    <row r="50" spans="1:10" ht="25.5" customHeight="1" x14ac:dyDescent="0.2">
      <c r="A50" s="166"/>
      <c r="B50" s="169" t="s">
        <v>63</v>
      </c>
      <c r="C50" s="168" t="s">
        <v>64</v>
      </c>
      <c r="D50" s="170"/>
      <c r="E50" s="170"/>
      <c r="F50" s="186" t="s">
        <v>24</v>
      </c>
      <c r="G50" s="187">
        <f>' Pol'!I17</f>
        <v>0</v>
      </c>
      <c r="H50" s="187">
        <f>' Pol'!K17</f>
        <v>0</v>
      </c>
      <c r="I50" s="188"/>
      <c r="J50" s="188"/>
    </row>
    <row r="51" spans="1:10" ht="25.5" customHeight="1" x14ac:dyDescent="0.2">
      <c r="A51" s="166"/>
      <c r="B51" s="169" t="s">
        <v>65</v>
      </c>
      <c r="C51" s="168" t="s">
        <v>66</v>
      </c>
      <c r="D51" s="170"/>
      <c r="E51" s="170"/>
      <c r="F51" s="186" t="s">
        <v>24</v>
      </c>
      <c r="G51" s="187">
        <f>' Pol'!I35</f>
        <v>0</v>
      </c>
      <c r="H51" s="187">
        <f>' Pol'!K35</f>
        <v>0</v>
      </c>
      <c r="I51" s="188"/>
      <c r="J51" s="188"/>
    </row>
    <row r="52" spans="1:10" ht="25.5" customHeight="1" x14ac:dyDescent="0.2">
      <c r="A52" s="166"/>
      <c r="B52" s="180" t="s">
        <v>67</v>
      </c>
      <c r="C52" s="181" t="s">
        <v>68</v>
      </c>
      <c r="D52" s="182"/>
      <c r="E52" s="182"/>
      <c r="F52" s="189" t="s">
        <v>24</v>
      </c>
      <c r="G52" s="190">
        <f>' Pol'!I48</f>
        <v>0</v>
      </c>
      <c r="H52" s="190">
        <f>' Pol'!K48</f>
        <v>0</v>
      </c>
      <c r="I52" s="191"/>
      <c r="J52" s="191"/>
    </row>
    <row r="53" spans="1:10" ht="25.5" customHeight="1" x14ac:dyDescent="0.2">
      <c r="A53" s="167"/>
      <c r="B53" s="173" t="s">
        <v>1</v>
      </c>
      <c r="C53" s="173"/>
      <c r="D53" s="174"/>
      <c r="E53" s="174"/>
      <c r="F53" s="192"/>
      <c r="G53" s="193">
        <f>SUM(G49:G52)</f>
        <v>0</v>
      </c>
      <c r="H53" s="193">
        <f>SUM(H49:H52)</f>
        <v>0</v>
      </c>
      <c r="I53" s="194">
        <f>SUM(I49:I52)</f>
        <v>0</v>
      </c>
      <c r="J53" s="194"/>
    </row>
    <row r="54" spans="1:10" x14ac:dyDescent="0.2">
      <c r="F54" s="195"/>
      <c r="G54" s="131"/>
      <c r="H54" s="195"/>
      <c r="I54" s="131"/>
      <c r="J54" s="131"/>
    </row>
    <row r="55" spans="1:10" x14ac:dyDescent="0.2">
      <c r="F55" s="195"/>
      <c r="G55" s="131"/>
      <c r="H55" s="195"/>
      <c r="I55" s="131"/>
      <c r="J55" s="131"/>
    </row>
    <row r="56" spans="1:10" x14ac:dyDescent="0.2">
      <c r="F56" s="195"/>
      <c r="G56" s="131"/>
      <c r="H56" s="195"/>
      <c r="I56" s="131"/>
      <c r="J56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I53:J53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72</v>
      </c>
    </row>
    <row r="2" spans="1:60" ht="24.95" customHeight="1" x14ac:dyDescent="0.2">
      <c r="A2" s="205" t="s">
        <v>71</v>
      </c>
      <c r="B2" s="199"/>
      <c r="C2" s="200" t="s">
        <v>45</v>
      </c>
      <c r="D2" s="201"/>
      <c r="E2" s="201"/>
      <c r="F2" s="201"/>
      <c r="G2" s="207"/>
      <c r="AE2" t="s">
        <v>73</v>
      </c>
    </row>
    <row r="3" spans="1:60" ht="24.95" hidden="1" customHeight="1" x14ac:dyDescent="0.2">
      <c r="A3" s="206" t="s">
        <v>7</v>
      </c>
      <c r="B3" s="203"/>
      <c r="C3" s="202"/>
      <c r="D3" s="202"/>
      <c r="E3" s="202"/>
      <c r="F3" s="202"/>
      <c r="G3" s="208"/>
      <c r="AE3" t="s">
        <v>74</v>
      </c>
    </row>
    <row r="4" spans="1:60" ht="24.95" hidden="1" customHeight="1" x14ac:dyDescent="0.2">
      <c r="A4" s="206" t="s">
        <v>8</v>
      </c>
      <c r="B4" s="203"/>
      <c r="C4" s="204"/>
      <c r="D4" s="202"/>
      <c r="E4" s="202"/>
      <c r="F4" s="202"/>
      <c r="G4" s="208"/>
      <c r="AE4" t="s">
        <v>75</v>
      </c>
    </row>
    <row r="5" spans="1:60" hidden="1" x14ac:dyDescent="0.2">
      <c r="A5" s="209" t="s">
        <v>76</v>
      </c>
      <c r="B5" s="210"/>
      <c r="C5" s="211"/>
      <c r="D5" s="212"/>
      <c r="E5" s="212"/>
      <c r="F5" s="212"/>
      <c r="G5" s="213"/>
      <c r="AE5" t="s">
        <v>77</v>
      </c>
    </row>
    <row r="7" spans="1:60" ht="38.25" x14ac:dyDescent="0.2">
      <c r="A7" s="218" t="s">
        <v>78</v>
      </c>
      <c r="B7" s="219" t="s">
        <v>79</v>
      </c>
      <c r="C7" s="219" t="s">
        <v>80</v>
      </c>
      <c r="D7" s="218" t="s">
        <v>81</v>
      </c>
      <c r="E7" s="218" t="s">
        <v>82</v>
      </c>
      <c r="F7" s="214" t="s">
        <v>83</v>
      </c>
      <c r="G7" s="235" t="s">
        <v>28</v>
      </c>
      <c r="H7" s="236" t="s">
        <v>29</v>
      </c>
      <c r="I7" s="236" t="s">
        <v>84</v>
      </c>
      <c r="J7" s="236" t="s">
        <v>30</v>
      </c>
      <c r="K7" s="236" t="s">
        <v>85</v>
      </c>
      <c r="L7" s="236" t="s">
        <v>86</v>
      </c>
      <c r="M7" s="236" t="s">
        <v>87</v>
      </c>
      <c r="N7" s="236" t="s">
        <v>88</v>
      </c>
      <c r="O7" s="236" t="s">
        <v>89</v>
      </c>
      <c r="P7" s="236" t="s">
        <v>90</v>
      </c>
      <c r="Q7" s="236" t="s">
        <v>91</v>
      </c>
      <c r="R7" s="236" t="s">
        <v>92</v>
      </c>
      <c r="S7" s="236" t="s">
        <v>93</v>
      </c>
      <c r="T7" s="236" t="s">
        <v>94</v>
      </c>
      <c r="U7" s="221" t="s">
        <v>95</v>
      </c>
    </row>
    <row r="8" spans="1:60" x14ac:dyDescent="0.2">
      <c r="A8" s="237" t="s">
        <v>96</v>
      </c>
      <c r="B8" s="238" t="s">
        <v>61</v>
      </c>
      <c r="C8" s="239" t="s">
        <v>62</v>
      </c>
      <c r="D8" s="240"/>
      <c r="E8" s="241"/>
      <c r="F8" s="242"/>
      <c r="G8" s="242">
        <f>SUMIF(AE9:AE16,"&lt;&gt;NOR",G9:G16)</f>
        <v>0</v>
      </c>
      <c r="H8" s="242"/>
      <c r="I8" s="242">
        <f>SUM(I9:I16)</f>
        <v>0</v>
      </c>
      <c r="J8" s="242"/>
      <c r="K8" s="242">
        <f>SUM(K9:K16)</f>
        <v>0</v>
      </c>
      <c r="L8" s="242"/>
      <c r="M8" s="242">
        <f>SUM(M9:M16)</f>
        <v>0</v>
      </c>
      <c r="N8" s="220"/>
      <c r="O8" s="220">
        <f>SUM(O9:O16)</f>
        <v>1.107E-2</v>
      </c>
      <c r="P8" s="220"/>
      <c r="Q8" s="220">
        <f>SUM(Q9:Q16)</f>
        <v>9.9000000000000008E-3</v>
      </c>
      <c r="R8" s="220"/>
      <c r="S8" s="220"/>
      <c r="T8" s="237"/>
      <c r="U8" s="220">
        <f>SUM(U9:U16)</f>
        <v>10.220000000000002</v>
      </c>
      <c r="AE8" t="s">
        <v>97</v>
      </c>
    </row>
    <row r="9" spans="1:60" outlineLevel="1" x14ac:dyDescent="0.2">
      <c r="A9" s="216">
        <v>1</v>
      </c>
      <c r="B9" s="222" t="s">
        <v>98</v>
      </c>
      <c r="C9" s="265" t="s">
        <v>99</v>
      </c>
      <c r="D9" s="224" t="s">
        <v>100</v>
      </c>
      <c r="E9" s="230">
        <v>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5">
        <v>0</v>
      </c>
      <c r="O9" s="225">
        <f>ROUND(E9*N9,5)</f>
        <v>0</v>
      </c>
      <c r="P9" s="225">
        <v>1.98E-3</v>
      </c>
      <c r="Q9" s="225">
        <f>ROUND(E9*P9,5)</f>
        <v>9.9000000000000008E-3</v>
      </c>
      <c r="R9" s="225"/>
      <c r="S9" s="225"/>
      <c r="T9" s="226">
        <v>8.3000000000000004E-2</v>
      </c>
      <c r="U9" s="225">
        <f>ROUND(E9*T9,2)</f>
        <v>0.42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101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>
        <v>2</v>
      </c>
      <c r="B10" s="222" t="s">
        <v>102</v>
      </c>
      <c r="C10" s="265" t="s">
        <v>103</v>
      </c>
      <c r="D10" s="224" t="s">
        <v>100</v>
      </c>
      <c r="E10" s="230">
        <v>5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5">
        <v>4.6999999999999999E-4</v>
      </c>
      <c r="O10" s="225">
        <f>ROUND(E10*N10,5)</f>
        <v>2.3500000000000001E-3</v>
      </c>
      <c r="P10" s="225">
        <v>0</v>
      </c>
      <c r="Q10" s="225">
        <f>ROUND(E10*P10,5)</f>
        <v>0</v>
      </c>
      <c r="R10" s="225"/>
      <c r="S10" s="225"/>
      <c r="T10" s="226">
        <v>0.35899999999999999</v>
      </c>
      <c r="U10" s="225">
        <f>ROUND(E10*T10,2)</f>
        <v>1.8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101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>
        <v>3</v>
      </c>
      <c r="B11" s="222" t="s">
        <v>104</v>
      </c>
      <c r="C11" s="265" t="s">
        <v>105</v>
      </c>
      <c r="D11" s="224" t="s">
        <v>100</v>
      </c>
      <c r="E11" s="230">
        <v>4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5">
        <v>3.8000000000000002E-4</v>
      </c>
      <c r="O11" s="225">
        <f>ROUND(E11*N11,5)</f>
        <v>1.5200000000000001E-3</v>
      </c>
      <c r="P11" s="225">
        <v>0</v>
      </c>
      <c r="Q11" s="225">
        <f>ROUND(E11*P11,5)</f>
        <v>0</v>
      </c>
      <c r="R11" s="225"/>
      <c r="S11" s="225"/>
      <c r="T11" s="226">
        <v>0.32</v>
      </c>
      <c r="U11" s="225">
        <f>ROUND(E11*T11,2)</f>
        <v>1.28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101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>
        <v>4</v>
      </c>
      <c r="B12" s="222" t="s">
        <v>106</v>
      </c>
      <c r="C12" s="265" t="s">
        <v>107</v>
      </c>
      <c r="D12" s="224" t="s">
        <v>100</v>
      </c>
      <c r="E12" s="230">
        <v>4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5">
        <v>1.5200000000000001E-3</v>
      </c>
      <c r="O12" s="225">
        <f>ROUND(E12*N12,5)</f>
        <v>6.0800000000000003E-3</v>
      </c>
      <c r="P12" s="225">
        <v>0</v>
      </c>
      <c r="Q12" s="225">
        <f>ROUND(E12*P12,5)</f>
        <v>0</v>
      </c>
      <c r="R12" s="225"/>
      <c r="S12" s="225"/>
      <c r="T12" s="226">
        <v>1.173</v>
      </c>
      <c r="U12" s="225">
        <f>ROUND(E12*T12,2)</f>
        <v>4.6900000000000004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101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>
        <v>5</v>
      </c>
      <c r="B13" s="222" t="s">
        <v>108</v>
      </c>
      <c r="C13" s="265" t="s">
        <v>109</v>
      </c>
      <c r="D13" s="224" t="s">
        <v>100</v>
      </c>
      <c r="E13" s="230">
        <v>20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5">
        <v>0</v>
      </c>
      <c r="O13" s="225">
        <f>ROUND(E13*N13,5)</f>
        <v>0</v>
      </c>
      <c r="P13" s="225">
        <v>0</v>
      </c>
      <c r="Q13" s="225">
        <f>ROUND(E13*P13,5)</f>
        <v>0</v>
      </c>
      <c r="R13" s="225"/>
      <c r="S13" s="225"/>
      <c r="T13" s="226">
        <v>4.8000000000000001E-2</v>
      </c>
      <c r="U13" s="225">
        <f>ROUND(E13*T13,2)</f>
        <v>0.96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101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16">
        <v>6</v>
      </c>
      <c r="B14" s="222" t="s">
        <v>110</v>
      </c>
      <c r="C14" s="265" t="s">
        <v>111</v>
      </c>
      <c r="D14" s="224" t="s">
        <v>112</v>
      </c>
      <c r="E14" s="230">
        <v>1.2E-2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1.5229999999999999</v>
      </c>
      <c r="U14" s="225">
        <f>ROUND(E14*T14,2)</f>
        <v>0.02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101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16">
        <v>7</v>
      </c>
      <c r="B15" s="222" t="s">
        <v>113</v>
      </c>
      <c r="C15" s="265" t="s">
        <v>114</v>
      </c>
      <c r="D15" s="224" t="s">
        <v>115</v>
      </c>
      <c r="E15" s="230">
        <v>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5">
        <v>7.3999999999999999E-4</v>
      </c>
      <c r="O15" s="225">
        <f>ROUND(E15*N15,5)</f>
        <v>7.3999999999999999E-4</v>
      </c>
      <c r="P15" s="225">
        <v>0</v>
      </c>
      <c r="Q15" s="225">
        <f>ROUND(E15*P15,5)</f>
        <v>0</v>
      </c>
      <c r="R15" s="225"/>
      <c r="S15" s="225"/>
      <c r="T15" s="226">
        <v>0.92300000000000004</v>
      </c>
      <c r="U15" s="225">
        <f>ROUND(E15*T15,2)</f>
        <v>0.92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101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>
        <v>8</v>
      </c>
      <c r="B16" s="222" t="s">
        <v>116</v>
      </c>
      <c r="C16" s="265" t="s">
        <v>117</v>
      </c>
      <c r="D16" s="224" t="s">
        <v>115</v>
      </c>
      <c r="E16" s="230">
        <v>1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5">
        <v>3.8000000000000002E-4</v>
      </c>
      <c r="O16" s="225">
        <f>ROUND(E16*N16,5)</f>
        <v>3.8000000000000002E-4</v>
      </c>
      <c r="P16" s="225">
        <v>0</v>
      </c>
      <c r="Q16" s="225">
        <f>ROUND(E16*P16,5)</f>
        <v>0</v>
      </c>
      <c r="R16" s="225"/>
      <c r="S16" s="225"/>
      <c r="T16" s="226">
        <v>0.13300000000000001</v>
      </c>
      <c r="U16" s="225">
        <f>ROUND(E16*T16,2)</f>
        <v>0.13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101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x14ac:dyDescent="0.2">
      <c r="A17" s="217" t="s">
        <v>96</v>
      </c>
      <c r="B17" s="223" t="s">
        <v>63</v>
      </c>
      <c r="C17" s="266" t="s">
        <v>64</v>
      </c>
      <c r="D17" s="227"/>
      <c r="E17" s="231"/>
      <c r="F17" s="234"/>
      <c r="G17" s="234">
        <f>SUMIF(AE18:AE34,"&lt;&gt;NOR",G18:G34)</f>
        <v>0</v>
      </c>
      <c r="H17" s="234"/>
      <c r="I17" s="234">
        <f>SUM(I18:I34)</f>
        <v>0</v>
      </c>
      <c r="J17" s="234"/>
      <c r="K17" s="234">
        <f>SUM(K18:K34)</f>
        <v>0</v>
      </c>
      <c r="L17" s="234"/>
      <c r="M17" s="234">
        <f>SUM(M18:M34)</f>
        <v>0</v>
      </c>
      <c r="N17" s="228"/>
      <c r="O17" s="228">
        <f>SUM(O18:O34)</f>
        <v>0.13340000000000002</v>
      </c>
      <c r="P17" s="228"/>
      <c r="Q17" s="228">
        <f>SUM(Q18:Q34)</f>
        <v>0</v>
      </c>
      <c r="R17" s="228"/>
      <c r="S17" s="228"/>
      <c r="T17" s="229"/>
      <c r="U17" s="228">
        <f>SUM(U18:U34)</f>
        <v>25.910000000000007</v>
      </c>
      <c r="AE17" t="s">
        <v>97</v>
      </c>
    </row>
    <row r="18" spans="1:60" outlineLevel="1" x14ac:dyDescent="0.2">
      <c r="A18" s="216">
        <v>9</v>
      </c>
      <c r="B18" s="222" t="s">
        <v>118</v>
      </c>
      <c r="C18" s="265" t="s">
        <v>119</v>
      </c>
      <c r="D18" s="224" t="s">
        <v>115</v>
      </c>
      <c r="E18" s="230">
        <v>5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5">
        <v>6.3000000000000003E-4</v>
      </c>
      <c r="O18" s="225">
        <f>ROUND(E18*N18,5)</f>
        <v>3.15E-3</v>
      </c>
      <c r="P18" s="225">
        <v>0</v>
      </c>
      <c r="Q18" s="225">
        <f>ROUND(E18*P18,5)</f>
        <v>0</v>
      </c>
      <c r="R18" s="225"/>
      <c r="S18" s="225"/>
      <c r="T18" s="226">
        <v>0.27200000000000002</v>
      </c>
      <c r="U18" s="225">
        <f>ROUND(E18*T18,2)</f>
        <v>1.36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101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>
        <v>10</v>
      </c>
      <c r="B19" s="222" t="s">
        <v>120</v>
      </c>
      <c r="C19" s="265" t="s">
        <v>121</v>
      </c>
      <c r="D19" s="224" t="s">
        <v>115</v>
      </c>
      <c r="E19" s="230">
        <v>3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5">
        <v>0</v>
      </c>
      <c r="O19" s="225">
        <f>ROUND(E19*N19,5)</f>
        <v>0</v>
      </c>
      <c r="P19" s="225">
        <v>0</v>
      </c>
      <c r="Q19" s="225">
        <f>ROUND(E19*P19,5)</f>
        <v>0</v>
      </c>
      <c r="R19" s="225"/>
      <c r="S19" s="225"/>
      <c r="T19" s="226">
        <v>0.16500000000000001</v>
      </c>
      <c r="U19" s="225">
        <f>ROUND(E19*T19,2)</f>
        <v>0.5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101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>
        <v>11</v>
      </c>
      <c r="B20" s="222" t="s">
        <v>122</v>
      </c>
      <c r="C20" s="265" t="s">
        <v>123</v>
      </c>
      <c r="D20" s="224" t="s">
        <v>115</v>
      </c>
      <c r="E20" s="230">
        <v>1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5">
        <v>2.7000000000000001E-3</v>
      </c>
      <c r="O20" s="225">
        <f>ROUND(E20*N20,5)</f>
        <v>2.7000000000000001E-3</v>
      </c>
      <c r="P20" s="225">
        <v>0</v>
      </c>
      <c r="Q20" s="225">
        <f>ROUND(E20*P20,5)</f>
        <v>0</v>
      </c>
      <c r="R20" s="225"/>
      <c r="S20" s="225"/>
      <c r="T20" s="226">
        <v>0</v>
      </c>
      <c r="U20" s="225">
        <f>ROUND(E20*T20,2)</f>
        <v>0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124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16">
        <v>12</v>
      </c>
      <c r="B21" s="222" t="s">
        <v>125</v>
      </c>
      <c r="C21" s="265" t="s">
        <v>126</v>
      </c>
      <c r="D21" s="224" t="s">
        <v>100</v>
      </c>
      <c r="E21" s="230">
        <v>10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5">
        <v>3.9899999999999996E-3</v>
      </c>
      <c r="O21" s="225">
        <f>ROUND(E21*N21,5)</f>
        <v>3.9899999999999998E-2</v>
      </c>
      <c r="P21" s="225">
        <v>0</v>
      </c>
      <c r="Q21" s="225">
        <f>ROUND(E21*P21,5)</f>
        <v>0</v>
      </c>
      <c r="R21" s="225"/>
      <c r="S21" s="225"/>
      <c r="T21" s="226">
        <v>0.54290000000000005</v>
      </c>
      <c r="U21" s="225">
        <f>ROUND(E21*T21,2)</f>
        <v>5.43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101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6">
        <v>13</v>
      </c>
      <c r="B22" s="222" t="s">
        <v>127</v>
      </c>
      <c r="C22" s="265" t="s">
        <v>128</v>
      </c>
      <c r="D22" s="224" t="s">
        <v>100</v>
      </c>
      <c r="E22" s="230">
        <v>8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5">
        <v>5.1799999999999997E-3</v>
      </c>
      <c r="O22" s="225">
        <f>ROUND(E22*N22,5)</f>
        <v>4.1439999999999998E-2</v>
      </c>
      <c r="P22" s="225">
        <v>0</v>
      </c>
      <c r="Q22" s="225">
        <f>ROUND(E22*P22,5)</f>
        <v>0</v>
      </c>
      <c r="R22" s="225"/>
      <c r="S22" s="225"/>
      <c r="T22" s="226">
        <v>0.63429999999999997</v>
      </c>
      <c r="U22" s="225">
        <f>ROUND(E22*T22,2)</f>
        <v>5.07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101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16">
        <v>14</v>
      </c>
      <c r="B23" s="222" t="s">
        <v>129</v>
      </c>
      <c r="C23" s="265" t="s">
        <v>130</v>
      </c>
      <c r="D23" s="224" t="s">
        <v>100</v>
      </c>
      <c r="E23" s="230">
        <v>10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5">
        <v>4.0099999999999997E-3</v>
      </c>
      <c r="O23" s="225">
        <f>ROUND(E23*N23,5)</f>
        <v>4.0099999999999997E-2</v>
      </c>
      <c r="P23" s="225">
        <v>0</v>
      </c>
      <c r="Q23" s="225">
        <f>ROUND(E23*P23,5)</f>
        <v>0</v>
      </c>
      <c r="R23" s="225"/>
      <c r="S23" s="225"/>
      <c r="T23" s="226">
        <v>0.54290000000000005</v>
      </c>
      <c r="U23" s="225">
        <f>ROUND(E23*T23,2)</f>
        <v>5.43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101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16">
        <v>15</v>
      </c>
      <c r="B24" s="222" t="s">
        <v>131</v>
      </c>
      <c r="C24" s="265" t="s">
        <v>132</v>
      </c>
      <c r="D24" s="224" t="s">
        <v>100</v>
      </c>
      <c r="E24" s="230">
        <v>18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0.13500000000000001</v>
      </c>
      <c r="U24" s="225">
        <f>ROUND(E24*T24,2)</f>
        <v>2.4300000000000002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101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16">
        <v>16</v>
      </c>
      <c r="B25" s="222" t="s">
        <v>133</v>
      </c>
      <c r="C25" s="265" t="s">
        <v>134</v>
      </c>
      <c r="D25" s="224" t="s">
        <v>100</v>
      </c>
      <c r="E25" s="230">
        <v>10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5">
        <v>2.0000000000000002E-5</v>
      </c>
      <c r="O25" s="225">
        <f>ROUND(E25*N25,5)</f>
        <v>2.0000000000000001E-4</v>
      </c>
      <c r="P25" s="225">
        <v>0</v>
      </c>
      <c r="Q25" s="225">
        <f>ROUND(E25*P25,5)</f>
        <v>0</v>
      </c>
      <c r="R25" s="225"/>
      <c r="S25" s="225"/>
      <c r="T25" s="226">
        <v>0.13500000000000001</v>
      </c>
      <c r="U25" s="225">
        <f>ROUND(E25*T25,2)</f>
        <v>1.35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101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16">
        <v>17</v>
      </c>
      <c r="B26" s="222" t="s">
        <v>135</v>
      </c>
      <c r="C26" s="265" t="s">
        <v>136</v>
      </c>
      <c r="D26" s="224" t="s">
        <v>115</v>
      </c>
      <c r="E26" s="230">
        <v>1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5">
        <v>2.15E-3</v>
      </c>
      <c r="O26" s="225">
        <f>ROUND(E26*N26,5)</f>
        <v>2.15E-3</v>
      </c>
      <c r="P26" s="225">
        <v>0</v>
      </c>
      <c r="Q26" s="225">
        <f>ROUND(E26*P26,5)</f>
        <v>0</v>
      </c>
      <c r="R26" s="225"/>
      <c r="S26" s="225"/>
      <c r="T26" s="226">
        <v>0.372</v>
      </c>
      <c r="U26" s="225">
        <f>ROUND(E26*T26,2)</f>
        <v>0.37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101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16">
        <v>18</v>
      </c>
      <c r="B27" s="222" t="s">
        <v>137</v>
      </c>
      <c r="C27" s="265" t="s">
        <v>138</v>
      </c>
      <c r="D27" s="224" t="s">
        <v>115</v>
      </c>
      <c r="E27" s="230">
        <v>1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5">
        <v>2.47E-3</v>
      </c>
      <c r="O27" s="225">
        <f>ROUND(E27*N27,5)</f>
        <v>2.47E-3</v>
      </c>
      <c r="P27" s="225">
        <v>0</v>
      </c>
      <c r="Q27" s="225">
        <f>ROUND(E27*P27,5)</f>
        <v>0</v>
      </c>
      <c r="R27" s="225"/>
      <c r="S27" s="225"/>
      <c r="T27" s="226">
        <v>0.39300000000000002</v>
      </c>
      <c r="U27" s="225">
        <f>ROUND(E27*T27,2)</f>
        <v>0.39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101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16">
        <v>19</v>
      </c>
      <c r="B28" s="222" t="s">
        <v>139</v>
      </c>
      <c r="C28" s="265" t="s">
        <v>140</v>
      </c>
      <c r="D28" s="224" t="s">
        <v>100</v>
      </c>
      <c r="E28" s="230">
        <v>29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25">
        <v>0</v>
      </c>
      <c r="O28" s="225">
        <f>ROUND(E28*N28,5)</f>
        <v>0</v>
      </c>
      <c r="P28" s="225">
        <v>0</v>
      </c>
      <c r="Q28" s="225">
        <f>ROUND(E28*P28,5)</f>
        <v>0</v>
      </c>
      <c r="R28" s="225"/>
      <c r="S28" s="225"/>
      <c r="T28" s="226">
        <v>2.9000000000000001E-2</v>
      </c>
      <c r="U28" s="225">
        <f>ROUND(E28*T28,2)</f>
        <v>0.84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101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16">
        <v>20</v>
      </c>
      <c r="B29" s="222" t="s">
        <v>141</v>
      </c>
      <c r="C29" s="265" t="s">
        <v>142</v>
      </c>
      <c r="D29" s="224" t="s">
        <v>100</v>
      </c>
      <c r="E29" s="230">
        <v>29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5">
        <v>1.0000000000000001E-5</v>
      </c>
      <c r="O29" s="225">
        <f>ROUND(E29*N29,5)</f>
        <v>2.9E-4</v>
      </c>
      <c r="P29" s="225">
        <v>0</v>
      </c>
      <c r="Q29" s="225">
        <f>ROUND(E29*P29,5)</f>
        <v>0</v>
      </c>
      <c r="R29" s="225"/>
      <c r="S29" s="225"/>
      <c r="T29" s="226">
        <v>6.2E-2</v>
      </c>
      <c r="U29" s="225">
        <f>ROUND(E29*T29,2)</f>
        <v>1.8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101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6">
        <v>21</v>
      </c>
      <c r="B30" s="222" t="s">
        <v>143</v>
      </c>
      <c r="C30" s="265" t="s">
        <v>144</v>
      </c>
      <c r="D30" s="224" t="s">
        <v>112</v>
      </c>
      <c r="E30" s="230">
        <v>0.13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5">
        <v>0</v>
      </c>
      <c r="O30" s="225">
        <f>ROUND(E30*N30,5)</f>
        <v>0</v>
      </c>
      <c r="P30" s="225">
        <v>0</v>
      </c>
      <c r="Q30" s="225">
        <f>ROUND(E30*P30,5)</f>
        <v>0</v>
      </c>
      <c r="R30" s="225"/>
      <c r="S30" s="225"/>
      <c r="T30" s="226">
        <v>1.3740000000000001</v>
      </c>
      <c r="U30" s="225">
        <f>ROUND(E30*T30,2)</f>
        <v>0.18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101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>
        <v>22</v>
      </c>
      <c r="B31" s="222" t="s">
        <v>145</v>
      </c>
      <c r="C31" s="265" t="s">
        <v>146</v>
      </c>
      <c r="D31" s="224" t="s">
        <v>115</v>
      </c>
      <c r="E31" s="230">
        <v>1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5">
        <v>3.6999999999999999E-4</v>
      </c>
      <c r="O31" s="225">
        <f>ROUND(E31*N31,5)</f>
        <v>3.6999999999999999E-4</v>
      </c>
      <c r="P31" s="225">
        <v>0</v>
      </c>
      <c r="Q31" s="225">
        <f>ROUND(E31*P31,5)</f>
        <v>0</v>
      </c>
      <c r="R31" s="225"/>
      <c r="S31" s="225"/>
      <c r="T31" s="226">
        <v>0.20699999999999999</v>
      </c>
      <c r="U31" s="225">
        <f>ROUND(E31*T31,2)</f>
        <v>0.21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101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>
        <v>23</v>
      </c>
      <c r="B32" s="222" t="s">
        <v>147</v>
      </c>
      <c r="C32" s="265" t="s">
        <v>148</v>
      </c>
      <c r="D32" s="224" t="s">
        <v>115</v>
      </c>
      <c r="E32" s="230">
        <v>1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25">
        <v>2.3000000000000001E-4</v>
      </c>
      <c r="O32" s="225">
        <f>ROUND(E32*N32,5)</f>
        <v>2.3000000000000001E-4</v>
      </c>
      <c r="P32" s="225">
        <v>0</v>
      </c>
      <c r="Q32" s="225">
        <f>ROUND(E32*P32,5)</f>
        <v>0</v>
      </c>
      <c r="R32" s="225"/>
      <c r="S32" s="225"/>
      <c r="T32" s="226">
        <v>0.16500000000000001</v>
      </c>
      <c r="U32" s="225">
        <f>ROUND(E32*T32,2)</f>
        <v>0.17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101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16">
        <v>24</v>
      </c>
      <c r="B33" s="222" t="s">
        <v>149</v>
      </c>
      <c r="C33" s="265" t="s">
        <v>150</v>
      </c>
      <c r="D33" s="224" t="s">
        <v>115</v>
      </c>
      <c r="E33" s="230">
        <v>1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5">
        <v>2.4000000000000001E-4</v>
      </c>
      <c r="O33" s="225">
        <f>ROUND(E33*N33,5)</f>
        <v>2.4000000000000001E-4</v>
      </c>
      <c r="P33" s="225">
        <v>0</v>
      </c>
      <c r="Q33" s="225">
        <f>ROUND(E33*P33,5)</f>
        <v>0</v>
      </c>
      <c r="R33" s="225"/>
      <c r="S33" s="225"/>
      <c r="T33" s="226">
        <v>0.20699999999999999</v>
      </c>
      <c r="U33" s="225">
        <f>ROUND(E33*T33,2)</f>
        <v>0.21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101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16">
        <v>25</v>
      </c>
      <c r="B34" s="222" t="s">
        <v>151</v>
      </c>
      <c r="C34" s="265" t="s">
        <v>152</v>
      </c>
      <c r="D34" s="224" t="s">
        <v>115</v>
      </c>
      <c r="E34" s="230">
        <v>1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25">
        <v>1.6000000000000001E-4</v>
      </c>
      <c r="O34" s="225">
        <f>ROUND(E34*N34,5)</f>
        <v>1.6000000000000001E-4</v>
      </c>
      <c r="P34" s="225">
        <v>0</v>
      </c>
      <c r="Q34" s="225">
        <f>ROUND(E34*P34,5)</f>
        <v>0</v>
      </c>
      <c r="R34" s="225"/>
      <c r="S34" s="225"/>
      <c r="T34" s="226">
        <v>0.16500000000000001</v>
      </c>
      <c r="U34" s="225">
        <f>ROUND(E34*T34,2)</f>
        <v>0.17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101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x14ac:dyDescent="0.2">
      <c r="A35" s="217" t="s">
        <v>96</v>
      </c>
      <c r="B35" s="223" t="s">
        <v>65</v>
      </c>
      <c r="C35" s="266" t="s">
        <v>66</v>
      </c>
      <c r="D35" s="227"/>
      <c r="E35" s="231"/>
      <c r="F35" s="234"/>
      <c r="G35" s="234">
        <f>SUMIF(AE36:AE47,"&lt;&gt;NOR",G36:G47)</f>
        <v>0</v>
      </c>
      <c r="H35" s="234"/>
      <c r="I35" s="234">
        <f>SUM(I36:I47)</f>
        <v>0</v>
      </c>
      <c r="J35" s="234"/>
      <c r="K35" s="234">
        <f>SUM(K36:K47)</f>
        <v>0</v>
      </c>
      <c r="L35" s="234"/>
      <c r="M35" s="234">
        <f>SUM(M36:M47)</f>
        <v>0</v>
      </c>
      <c r="N35" s="228"/>
      <c r="O35" s="228">
        <f>SUM(O36:O47)</f>
        <v>0.1024</v>
      </c>
      <c r="P35" s="228"/>
      <c r="Q35" s="228">
        <f>SUM(Q36:Q47)</f>
        <v>3.4200000000000001E-2</v>
      </c>
      <c r="R35" s="228"/>
      <c r="S35" s="228"/>
      <c r="T35" s="229"/>
      <c r="U35" s="228">
        <f>SUM(U36:U47)</f>
        <v>8.1300000000000008</v>
      </c>
      <c r="AE35" t="s">
        <v>97</v>
      </c>
    </row>
    <row r="36" spans="1:60" outlineLevel="1" x14ac:dyDescent="0.2">
      <c r="A36" s="216">
        <v>26</v>
      </c>
      <c r="B36" s="222" t="s">
        <v>153</v>
      </c>
      <c r="C36" s="265" t="s">
        <v>154</v>
      </c>
      <c r="D36" s="224" t="s">
        <v>155</v>
      </c>
      <c r="E36" s="230">
        <v>1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25">
        <v>0</v>
      </c>
      <c r="O36" s="225">
        <f>ROUND(E36*N36,5)</f>
        <v>0</v>
      </c>
      <c r="P36" s="225">
        <v>3.4200000000000001E-2</v>
      </c>
      <c r="Q36" s="225">
        <f>ROUND(E36*P36,5)</f>
        <v>3.4200000000000001E-2</v>
      </c>
      <c r="R36" s="225"/>
      <c r="S36" s="225"/>
      <c r="T36" s="226">
        <v>0.46500000000000002</v>
      </c>
      <c r="U36" s="225">
        <f>ROUND(E36*T36,2)</f>
        <v>0.47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101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16">
        <v>27</v>
      </c>
      <c r="B37" s="222" t="s">
        <v>156</v>
      </c>
      <c r="C37" s="265" t="s">
        <v>157</v>
      </c>
      <c r="D37" s="224" t="s">
        <v>155</v>
      </c>
      <c r="E37" s="230">
        <v>2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5">
        <v>1.772E-2</v>
      </c>
      <c r="O37" s="225">
        <f>ROUND(E37*N37,5)</f>
        <v>3.5439999999999999E-2</v>
      </c>
      <c r="P37" s="225">
        <v>0</v>
      </c>
      <c r="Q37" s="225">
        <f>ROUND(E37*P37,5)</f>
        <v>0</v>
      </c>
      <c r="R37" s="225"/>
      <c r="S37" s="225"/>
      <c r="T37" s="226">
        <v>0.97299999999999998</v>
      </c>
      <c r="U37" s="225">
        <f>ROUND(E37*T37,2)</f>
        <v>1.95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101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16">
        <v>28</v>
      </c>
      <c r="B38" s="222" t="s">
        <v>158</v>
      </c>
      <c r="C38" s="265" t="s">
        <v>159</v>
      </c>
      <c r="D38" s="224" t="s">
        <v>155</v>
      </c>
      <c r="E38" s="230">
        <v>1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5">
        <v>2.4080000000000001E-2</v>
      </c>
      <c r="O38" s="225">
        <f>ROUND(E38*N38,5)</f>
        <v>2.4080000000000001E-2</v>
      </c>
      <c r="P38" s="225">
        <v>0</v>
      </c>
      <c r="Q38" s="225">
        <f>ROUND(E38*P38,5)</f>
        <v>0</v>
      </c>
      <c r="R38" s="225"/>
      <c r="S38" s="225"/>
      <c r="T38" s="226">
        <v>0.95499999999999996</v>
      </c>
      <c r="U38" s="225">
        <f>ROUND(E38*T38,2)</f>
        <v>0.96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101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16">
        <v>29</v>
      </c>
      <c r="B39" s="222" t="s">
        <v>160</v>
      </c>
      <c r="C39" s="265" t="s">
        <v>161</v>
      </c>
      <c r="D39" s="224" t="s">
        <v>155</v>
      </c>
      <c r="E39" s="230">
        <v>1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25">
        <v>1.601E-2</v>
      </c>
      <c r="O39" s="225">
        <f>ROUND(E39*N39,5)</f>
        <v>1.601E-2</v>
      </c>
      <c r="P39" s="225">
        <v>0</v>
      </c>
      <c r="Q39" s="225">
        <f>ROUND(E39*P39,5)</f>
        <v>0</v>
      </c>
      <c r="R39" s="225"/>
      <c r="S39" s="225"/>
      <c r="T39" s="226">
        <v>1.1890000000000001</v>
      </c>
      <c r="U39" s="225">
        <f>ROUND(E39*T39,2)</f>
        <v>1.19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101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16">
        <v>30</v>
      </c>
      <c r="B40" s="222" t="s">
        <v>162</v>
      </c>
      <c r="C40" s="265" t="s">
        <v>163</v>
      </c>
      <c r="D40" s="224" t="s">
        <v>155</v>
      </c>
      <c r="E40" s="230">
        <v>1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5">
        <v>8.0700000000000008E-3</v>
      </c>
      <c r="O40" s="225">
        <f>ROUND(E40*N40,5)</f>
        <v>8.0700000000000008E-3</v>
      </c>
      <c r="P40" s="225">
        <v>0</v>
      </c>
      <c r="Q40" s="225">
        <f>ROUND(E40*P40,5)</f>
        <v>0</v>
      </c>
      <c r="R40" s="225"/>
      <c r="S40" s="225"/>
      <c r="T40" s="226">
        <v>0.32500000000000001</v>
      </c>
      <c r="U40" s="225">
        <f>ROUND(E40*T40,2)</f>
        <v>0.33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101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16">
        <v>31</v>
      </c>
      <c r="B41" s="222" t="s">
        <v>164</v>
      </c>
      <c r="C41" s="265" t="s">
        <v>165</v>
      </c>
      <c r="D41" s="224" t="s">
        <v>155</v>
      </c>
      <c r="E41" s="230">
        <v>1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5">
        <v>1.444E-2</v>
      </c>
      <c r="O41" s="225">
        <f>ROUND(E41*N41,5)</f>
        <v>1.444E-2</v>
      </c>
      <c r="P41" s="225">
        <v>0</v>
      </c>
      <c r="Q41" s="225">
        <f>ROUND(E41*P41,5)</f>
        <v>0</v>
      </c>
      <c r="R41" s="225"/>
      <c r="S41" s="225"/>
      <c r="T41" s="226">
        <v>1.25</v>
      </c>
      <c r="U41" s="225">
        <f>ROUND(E41*T41,2)</f>
        <v>1.25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101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16">
        <v>32</v>
      </c>
      <c r="B42" s="222" t="s">
        <v>166</v>
      </c>
      <c r="C42" s="265" t="s">
        <v>167</v>
      </c>
      <c r="D42" s="224" t="s">
        <v>115</v>
      </c>
      <c r="E42" s="230">
        <v>1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5">
        <v>4.0999999999999999E-4</v>
      </c>
      <c r="O42" s="225">
        <f>ROUND(E42*N42,5)</f>
        <v>4.0999999999999999E-4</v>
      </c>
      <c r="P42" s="225">
        <v>0</v>
      </c>
      <c r="Q42" s="225">
        <f>ROUND(E42*P42,5)</f>
        <v>0</v>
      </c>
      <c r="R42" s="225"/>
      <c r="S42" s="225"/>
      <c r="T42" s="226">
        <v>0.246</v>
      </c>
      <c r="U42" s="225">
        <f>ROUND(E42*T42,2)</f>
        <v>0.25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101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16">
        <v>33</v>
      </c>
      <c r="B43" s="222" t="s">
        <v>168</v>
      </c>
      <c r="C43" s="265" t="s">
        <v>169</v>
      </c>
      <c r="D43" s="224" t="s">
        <v>115</v>
      </c>
      <c r="E43" s="230">
        <v>1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5">
        <v>2.5000000000000001E-4</v>
      </c>
      <c r="O43" s="225">
        <f>ROUND(E43*N43,5)</f>
        <v>2.5000000000000001E-4</v>
      </c>
      <c r="P43" s="225">
        <v>0</v>
      </c>
      <c r="Q43" s="225">
        <f>ROUND(E43*P43,5)</f>
        <v>0</v>
      </c>
      <c r="R43" s="225"/>
      <c r="S43" s="225"/>
      <c r="T43" s="226">
        <v>0.246</v>
      </c>
      <c r="U43" s="225">
        <f>ROUND(E43*T43,2)</f>
        <v>0.25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101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2.5" outlineLevel="1" x14ac:dyDescent="0.2">
      <c r="A44" s="216">
        <v>34</v>
      </c>
      <c r="B44" s="222" t="s">
        <v>170</v>
      </c>
      <c r="C44" s="265" t="s">
        <v>171</v>
      </c>
      <c r="D44" s="224" t="s">
        <v>115</v>
      </c>
      <c r="E44" s="230">
        <v>1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5">
        <v>8.4999999999999995E-4</v>
      </c>
      <c r="O44" s="225">
        <f>ROUND(E44*N44,5)</f>
        <v>8.4999999999999995E-4</v>
      </c>
      <c r="P44" s="225">
        <v>0</v>
      </c>
      <c r="Q44" s="225">
        <f>ROUND(E44*P44,5)</f>
        <v>0</v>
      </c>
      <c r="R44" s="225"/>
      <c r="S44" s="225"/>
      <c r="T44" s="226">
        <v>0.44500000000000001</v>
      </c>
      <c r="U44" s="225">
        <f>ROUND(E44*T44,2)</f>
        <v>0.45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101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6">
        <v>35</v>
      </c>
      <c r="B45" s="222" t="s">
        <v>172</v>
      </c>
      <c r="C45" s="265" t="s">
        <v>173</v>
      </c>
      <c r="D45" s="224" t="s">
        <v>155</v>
      </c>
      <c r="E45" s="230">
        <v>1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25">
        <v>1.5299999999999999E-3</v>
      </c>
      <c r="O45" s="225">
        <f>ROUND(E45*N45,5)</f>
        <v>1.5299999999999999E-3</v>
      </c>
      <c r="P45" s="225">
        <v>0</v>
      </c>
      <c r="Q45" s="225">
        <f>ROUND(E45*P45,5)</f>
        <v>0</v>
      </c>
      <c r="R45" s="225"/>
      <c r="S45" s="225"/>
      <c r="T45" s="226">
        <v>0.65500000000000003</v>
      </c>
      <c r="U45" s="225">
        <f>ROUND(E45*T45,2)</f>
        <v>0.66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101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6">
        <v>36</v>
      </c>
      <c r="B46" s="222" t="s">
        <v>174</v>
      </c>
      <c r="C46" s="265" t="s">
        <v>175</v>
      </c>
      <c r="D46" s="224" t="s">
        <v>115</v>
      </c>
      <c r="E46" s="230">
        <v>3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25">
        <v>2.0000000000000001E-4</v>
      </c>
      <c r="O46" s="225">
        <f>ROUND(E46*N46,5)</f>
        <v>5.9999999999999995E-4</v>
      </c>
      <c r="P46" s="225">
        <v>0</v>
      </c>
      <c r="Q46" s="225">
        <f>ROUND(E46*P46,5)</f>
        <v>0</v>
      </c>
      <c r="R46" s="225"/>
      <c r="S46" s="225"/>
      <c r="T46" s="226">
        <v>0</v>
      </c>
      <c r="U46" s="225">
        <f>ROUND(E46*T46,2)</f>
        <v>0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124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16">
        <v>37</v>
      </c>
      <c r="B47" s="222" t="s">
        <v>176</v>
      </c>
      <c r="C47" s="265" t="s">
        <v>177</v>
      </c>
      <c r="D47" s="224" t="s">
        <v>155</v>
      </c>
      <c r="E47" s="230">
        <v>3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25">
        <v>2.4000000000000001E-4</v>
      </c>
      <c r="O47" s="225">
        <f>ROUND(E47*N47,5)</f>
        <v>7.2000000000000005E-4</v>
      </c>
      <c r="P47" s="225">
        <v>0</v>
      </c>
      <c r="Q47" s="225">
        <f>ROUND(E47*P47,5)</f>
        <v>0</v>
      </c>
      <c r="R47" s="225"/>
      <c r="S47" s="225"/>
      <c r="T47" s="226">
        <v>0.124</v>
      </c>
      <c r="U47" s="225">
        <f>ROUND(E47*T47,2)</f>
        <v>0.37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101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x14ac:dyDescent="0.2">
      <c r="A48" s="217" t="s">
        <v>96</v>
      </c>
      <c r="B48" s="223" t="s">
        <v>67</v>
      </c>
      <c r="C48" s="266" t="s">
        <v>68</v>
      </c>
      <c r="D48" s="227"/>
      <c r="E48" s="231"/>
      <c r="F48" s="234"/>
      <c r="G48" s="234">
        <f>SUMIF(AE49:AE49,"&lt;&gt;NOR",G49:G49)</f>
        <v>0</v>
      </c>
      <c r="H48" s="234"/>
      <c r="I48" s="234">
        <f>SUM(I49:I49)</f>
        <v>0</v>
      </c>
      <c r="J48" s="234"/>
      <c r="K48" s="234">
        <f>SUM(K49:K49)</f>
        <v>0</v>
      </c>
      <c r="L48" s="234"/>
      <c r="M48" s="234">
        <f>SUM(M49:M49)</f>
        <v>0</v>
      </c>
      <c r="N48" s="228"/>
      <c r="O48" s="228">
        <f>SUM(O49:O49)</f>
        <v>1.7999999999999999E-2</v>
      </c>
      <c r="P48" s="228"/>
      <c r="Q48" s="228">
        <f>SUM(Q49:Q49)</f>
        <v>0</v>
      </c>
      <c r="R48" s="228"/>
      <c r="S48" s="228"/>
      <c r="T48" s="229"/>
      <c r="U48" s="228">
        <f>SUM(U49:U49)</f>
        <v>3.54</v>
      </c>
      <c r="AE48" t="s">
        <v>97</v>
      </c>
    </row>
    <row r="49" spans="1:60" outlineLevel="1" x14ac:dyDescent="0.2">
      <c r="A49" s="243">
        <v>38</v>
      </c>
      <c r="B49" s="244" t="s">
        <v>178</v>
      </c>
      <c r="C49" s="267" t="s">
        <v>179</v>
      </c>
      <c r="D49" s="245" t="s">
        <v>155</v>
      </c>
      <c r="E49" s="246">
        <v>2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21</v>
      </c>
      <c r="M49" s="248">
        <f>G49*(1+L49/100)</f>
        <v>0</v>
      </c>
      <c r="N49" s="249">
        <v>8.9999999999999993E-3</v>
      </c>
      <c r="O49" s="249">
        <f>ROUND(E49*N49,5)</f>
        <v>1.7999999999999999E-2</v>
      </c>
      <c r="P49" s="249">
        <v>0</v>
      </c>
      <c r="Q49" s="249">
        <f>ROUND(E49*P49,5)</f>
        <v>0</v>
      </c>
      <c r="R49" s="249"/>
      <c r="S49" s="249"/>
      <c r="T49" s="250">
        <v>1.77</v>
      </c>
      <c r="U49" s="249">
        <f>ROUND(E49*T49,2)</f>
        <v>3.54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101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x14ac:dyDescent="0.2">
      <c r="A50" s="6"/>
      <c r="B50" s="7" t="s">
        <v>180</v>
      </c>
      <c r="C50" s="268" t="s">
        <v>180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A51" s="251"/>
      <c r="B51" s="252">
        <v>26</v>
      </c>
      <c r="C51" s="269" t="s">
        <v>180</v>
      </c>
      <c r="D51" s="253"/>
      <c r="E51" s="253"/>
      <c r="F51" s="253"/>
      <c r="G51" s="264">
        <f>G8+G17+G35+G48</f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f>SUMIF(L7:L49,AC50,G7:G49)</f>
        <v>0</v>
      </c>
      <c r="AD51">
        <f>SUMIF(L7:L49,AD50,G7:G49)</f>
        <v>0</v>
      </c>
      <c r="AE51" t="s">
        <v>181</v>
      </c>
    </row>
    <row r="52" spans="1:60" x14ac:dyDescent="0.2">
      <c r="A52" s="6"/>
      <c r="B52" s="7" t="s">
        <v>180</v>
      </c>
      <c r="C52" s="268" t="s">
        <v>180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60" x14ac:dyDescent="0.2">
      <c r="A53" s="6"/>
      <c r="B53" s="7" t="s">
        <v>180</v>
      </c>
      <c r="C53" s="268" t="s">
        <v>180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254">
        <v>33</v>
      </c>
      <c r="B54" s="254"/>
      <c r="C54" s="270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55"/>
      <c r="B55" s="256"/>
      <c r="C55" s="271"/>
      <c r="D55" s="256"/>
      <c r="E55" s="256"/>
      <c r="F55" s="256"/>
      <c r="G55" s="25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E55" t="s">
        <v>182</v>
      </c>
    </row>
    <row r="56" spans="1:60" x14ac:dyDescent="0.2">
      <c r="A56" s="258"/>
      <c r="B56" s="259"/>
      <c r="C56" s="272"/>
      <c r="D56" s="259"/>
      <c r="E56" s="259"/>
      <c r="F56" s="259"/>
      <c r="G56" s="260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58"/>
      <c r="B57" s="259"/>
      <c r="C57" s="272"/>
      <c r="D57" s="259"/>
      <c r="E57" s="259"/>
      <c r="F57" s="259"/>
      <c r="G57" s="260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8"/>
      <c r="B58" s="259"/>
      <c r="C58" s="272"/>
      <c r="D58" s="259"/>
      <c r="E58" s="259"/>
      <c r="F58" s="259"/>
      <c r="G58" s="260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61"/>
      <c r="B59" s="262"/>
      <c r="C59" s="273"/>
      <c r="D59" s="262"/>
      <c r="E59" s="262"/>
      <c r="F59" s="262"/>
      <c r="G59" s="263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180</v>
      </c>
      <c r="C60" s="268" t="s">
        <v>180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C61" s="274"/>
      <c r="AE61" t="s">
        <v>183</v>
      </c>
    </row>
  </sheetData>
  <mergeCells count="6">
    <mergeCell ref="A1:G1"/>
    <mergeCell ref="C2:G2"/>
    <mergeCell ref="C3:G3"/>
    <mergeCell ref="C4:G4"/>
    <mergeCell ref="A54:C54"/>
    <mergeCell ref="A55:G5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pbares</dc:creator>
  <cp:lastModifiedBy>pbares</cp:lastModifiedBy>
  <cp:lastPrinted>2014-02-28T09:52:57Z</cp:lastPrinted>
  <dcterms:created xsi:type="dcterms:W3CDTF">2009-04-08T07:15:50Z</dcterms:created>
  <dcterms:modified xsi:type="dcterms:W3CDTF">2017-05-29T06:00:18Z</dcterms:modified>
</cp:coreProperties>
</file>